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-105" windowWidth="14880" windowHeight="8445"/>
  </bookViews>
  <sheets>
    <sheet name="Resultatopgørelse og balance" sheetId="1" r:id="rId1"/>
    <sheet name="Skema til analysebrug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I33" i="1" l="1"/>
  <c r="I32" i="1"/>
  <c r="I34" i="1" s="1"/>
  <c r="I35" i="1" s="1"/>
  <c r="D29" i="1"/>
  <c r="D10" i="1"/>
  <c r="D8" i="1"/>
  <c r="D7" i="1"/>
  <c r="D5" i="1"/>
  <c r="D4" i="1"/>
  <c r="J34" i="1"/>
  <c r="J35" i="1" s="1"/>
  <c r="J24" i="1"/>
  <c r="E36" i="1"/>
  <c r="E29" i="1"/>
  <c r="E22" i="1"/>
  <c r="D22" i="1" s="1"/>
  <c r="D24" i="1" s="1"/>
  <c r="E6" i="1"/>
  <c r="E9" i="1" s="1"/>
  <c r="E11" i="1" s="1"/>
  <c r="E14" i="1" s="1"/>
  <c r="E16" i="1" s="1"/>
  <c r="J36" i="1" l="1"/>
  <c r="D6" i="1"/>
  <c r="D9" i="1" s="1"/>
  <c r="D11" i="1" s="1"/>
  <c r="D14" i="1" s="1"/>
  <c r="D16" i="1" s="1"/>
  <c r="I23" i="1" s="1"/>
  <c r="I24" i="1" s="1"/>
  <c r="I36" i="1"/>
  <c r="D36" i="1"/>
</calcChain>
</file>

<file path=xl/sharedStrings.xml><?xml version="1.0" encoding="utf-8"?>
<sst xmlns="http://schemas.openxmlformats.org/spreadsheetml/2006/main" count="84" uniqueCount="49">
  <si>
    <t>Note</t>
  </si>
  <si>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</si>
  <si>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</si>
  <si>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</si>
  <si>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</si>
  <si>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</si>
  <si>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</si>
  <si>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</si>
  <si>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finansielle poster</t>
  </si>
  <si>
    <t>+ Finansielle indtægter</t>
  </si>
  <si>
    <t>- Finansielle omkostninger</t>
  </si>
  <si>
    <t>Resultat før skat</t>
  </si>
  <si>
    <t>- Skat af årets resultat</t>
  </si>
  <si>
    <t>Resultat</t>
  </si>
  <si>
    <t>Inventar og driftsmateriel</t>
  </si>
  <si>
    <t xml:space="preserve">Biler </t>
  </si>
  <si>
    <t>I alt</t>
  </si>
  <si>
    <t>EGENKAPITAL</t>
  </si>
  <si>
    <t>ANLÆGSAKTIVER</t>
  </si>
  <si>
    <t>Anpartskapital</t>
  </si>
  <si>
    <t>Reserver</t>
  </si>
  <si>
    <t>HENSÆTTELSER</t>
  </si>
  <si>
    <t>Udskudt skat</t>
  </si>
  <si>
    <t>GÆLDSFORPLIGTELSER</t>
  </si>
  <si>
    <t>Langfristet gæld</t>
  </si>
  <si>
    <t>Kortfristet gæld:</t>
  </si>
  <si>
    <t>Afdrag på langfristet gæld</t>
  </si>
  <si>
    <t>Kassekredit</t>
  </si>
  <si>
    <t>Anden kortfristet gæld</t>
  </si>
  <si>
    <t>Gældsforpligtelser i alt</t>
  </si>
  <si>
    <t>Passiver i alt</t>
  </si>
  <si>
    <t>Aktiver i alt</t>
  </si>
  <si>
    <t>OMSÆTNINGSAKTIVER</t>
  </si>
  <si>
    <t>Varelager</t>
  </si>
  <si>
    <t>Likvide beholdninger</t>
  </si>
  <si>
    <t>Resultatopgørelse for 2010 i 1.000 kr.</t>
  </si>
  <si>
    <t>Balance pr. 31.12.2010 i 1.000 kr.</t>
  </si>
  <si>
    <t>Aktiver</t>
  </si>
  <si>
    <t>Passiver</t>
  </si>
  <si>
    <t>Resultat før finansielle poster (resultat af primær drift)</t>
  </si>
  <si>
    <t>- Finansielle omkostninger (netto)</t>
  </si>
  <si>
    <t>Gennemsnitlig balance i 1.000 kr.</t>
  </si>
  <si>
    <t>Inventar af driftsmateriel</t>
  </si>
  <si>
    <t>Tilgodehavender fra salg af varer</t>
  </si>
  <si>
    <t>AKTIVER I ALT</t>
  </si>
  <si>
    <t xml:space="preserve">Reserver </t>
  </si>
  <si>
    <t>Leverandører af varer</t>
  </si>
  <si>
    <t>PASSIVER I ALT</t>
  </si>
  <si>
    <t>Tilgodehavender fra salg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</si>
</sst>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3" fontId="0" fillId="0" borderId="1" xfId="0" applyNumberFormat="1" applyBorder="1" applyAlignment="1">
      <alignment horizontal="right" indent="2"/>
    </xf>
    <xf numFmtId="0" fontId="0" fillId="0" borderId="1" xfId="0" quotePrefix="1" applyBorder="1"/>
    <xf numFmtId="0" fontId="5" fillId="0" borderId="1" xfId="0" applyFont="1" applyBorder="1"/>
    <xf numFmtId="0" fontId="6" fillId="0" borderId="1" xfId="0" applyFont="1" applyBorder="1"/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0" zoomScaleNormal="100" workbookViewId="0">
      <selection activeCell="D28" sqref="D28"/>
    </sheetView>
  </sheetViews>
  <sheetFormatPr defaultRowHeight="15.75" x14ac:dyDescent="0.25"/>
  <cols>
    <col min="1" max="1" width="4.25" customWidth="1"/>
    <col min="3" max="3" width="14.625" customWidth="1"/>
    <col min="4" max="5" width="6.375" customWidth="1"/>
    <col min="6" max="6" width="4.375" customWidth="1"/>
    <col min="8" max="8" width="12" customWidth="1"/>
    <col min="9" max="9" width="6" customWidth="1"/>
    <col min="10" max="10" width="6.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7" t="s">
        <v>35</v>
      </c>
      <c r="B2" s="17"/>
      <c r="C2" s="17"/>
      <c r="D2" s="17"/>
      <c r="E2" s="17"/>
      <c r="F2" s="1"/>
      <c r="G2" s="1"/>
      <c r="H2" s="1"/>
      <c r="I2" s="1"/>
      <c r="J2" s="1"/>
    </row>
    <row r="3" spans="1:10" x14ac:dyDescent="0.25">
      <c r="A3" s="2" t="s">
        <v>0</v>
      </c>
      <c r="B3" s="15"/>
      <c r="C3" s="16"/>
      <c r="D3" s="5">
        <v>2010</v>
      </c>
      <c r="E3" s="5">
        <v>2009</v>
      </c>
      <c r="F3" s="1"/>
      <c r="G3" s="1"/>
      <c r="H3" s="1"/>
      <c r="I3" s="1"/>
      <c r="J3" s="1"/>
    </row>
    <row r="4" spans="1:10" x14ac:dyDescent="0.25">
      <c r="A4" s="2"/>
      <c r="B4" s="14" t="s">
        <v>1</v>
      </c>
      <c r="C4" s="14"/>
      <c r="D4" s="4">
        <f>+E4*1.2</f>
        <v>29581.199999999997</v>
      </c>
      <c r="E4" s="4">
        <v>24651</v>
      </c>
      <c r="F4" s="1"/>
      <c r="G4" s="1"/>
      <c r="H4" s="1"/>
      <c r="I4" s="1"/>
      <c r="J4" s="1"/>
    </row>
    <row r="5" spans="1:10" x14ac:dyDescent="0.25">
      <c r="A5" s="2"/>
      <c r="B5" s="13" t="s">
        <v>2</v>
      </c>
      <c r="C5" s="13"/>
      <c r="D5" s="4">
        <f>+E5*1.18</f>
        <v>19034.579999999998</v>
      </c>
      <c r="E5" s="4">
        <v>16131</v>
      </c>
      <c r="F5" s="1"/>
      <c r="G5" s="1"/>
      <c r="H5" s="1"/>
      <c r="I5" s="1"/>
      <c r="J5" s="1"/>
    </row>
    <row r="6" spans="1:10" x14ac:dyDescent="0.25">
      <c r="A6" s="2"/>
      <c r="B6" s="14" t="s">
        <v>3</v>
      </c>
      <c r="C6" s="14"/>
      <c r="D6" s="4">
        <f>+D4-D5</f>
        <v>10546.619999999999</v>
      </c>
      <c r="E6" s="4">
        <f>+E4-E5</f>
        <v>8520</v>
      </c>
      <c r="F6" s="1"/>
      <c r="G6" s="1"/>
      <c r="H6" s="1"/>
      <c r="I6" s="1"/>
      <c r="J6" s="1"/>
    </row>
    <row r="7" spans="1:10" x14ac:dyDescent="0.25">
      <c r="A7" s="2">
        <v>1</v>
      </c>
      <c r="B7" s="13" t="s">
        <v>4</v>
      </c>
      <c r="C7" s="13"/>
      <c r="D7" s="4">
        <f>+E7*1.15</f>
        <v>4522.95</v>
      </c>
      <c r="E7" s="4">
        <v>3933</v>
      </c>
      <c r="F7" s="1"/>
      <c r="G7" s="1"/>
      <c r="H7" s="1"/>
      <c r="I7" s="1"/>
      <c r="J7" s="1"/>
    </row>
    <row r="8" spans="1:10" x14ac:dyDescent="0.25">
      <c r="A8" s="2">
        <v>2</v>
      </c>
      <c r="B8" s="13" t="s">
        <v>5</v>
      </c>
      <c r="C8" s="13"/>
      <c r="D8" s="4">
        <f>+E8*1.18</f>
        <v>4312.8999999999996</v>
      </c>
      <c r="E8" s="4">
        <v>3655</v>
      </c>
      <c r="F8" s="1"/>
      <c r="G8" s="1"/>
      <c r="H8" s="1"/>
      <c r="I8" s="1"/>
      <c r="J8" s="1"/>
    </row>
    <row r="9" spans="1:10" x14ac:dyDescent="0.25">
      <c r="A9" s="2"/>
      <c r="B9" s="14" t="s">
        <v>6</v>
      </c>
      <c r="C9" s="14"/>
      <c r="D9" s="4">
        <f>+D6-D7-D8</f>
        <v>1710.7699999999995</v>
      </c>
      <c r="E9" s="4">
        <f>+E6-E7-E8</f>
        <v>932</v>
      </c>
      <c r="F9" s="1"/>
      <c r="G9" s="1"/>
      <c r="H9" s="1"/>
      <c r="I9" s="1"/>
      <c r="J9" s="1"/>
    </row>
    <row r="10" spans="1:10" x14ac:dyDescent="0.25">
      <c r="A10" s="2">
        <v>3</v>
      </c>
      <c r="B10" s="13" t="s">
        <v>7</v>
      </c>
      <c r="C10" s="13"/>
      <c r="D10" s="4">
        <f>+E10*1.25</f>
        <v>397.5</v>
      </c>
      <c r="E10" s="4">
        <v>318</v>
      </c>
      <c r="F10" s="1"/>
      <c r="G10" s="1"/>
      <c r="H10" s="1"/>
      <c r="I10" s="1"/>
      <c r="J10" s="1"/>
    </row>
    <row r="11" spans="1:10" x14ac:dyDescent="0.25">
      <c r="A11" s="2"/>
      <c r="B11" s="14" t="s">
        <v>8</v>
      </c>
      <c r="C11" s="14"/>
      <c r="D11" s="4">
        <f>+D9-D10</f>
        <v>1313.2699999999995</v>
      </c>
      <c r="E11" s="4">
        <f>+E9-E10</f>
        <v>614</v>
      </c>
      <c r="F11" s="1"/>
      <c r="G11" s="1"/>
      <c r="H11" s="1"/>
      <c r="I11" s="1"/>
      <c r="J11" s="1"/>
    </row>
    <row r="12" spans="1:10" x14ac:dyDescent="0.25">
      <c r="A12" s="2"/>
      <c r="B12" s="13" t="s">
        <v>9</v>
      </c>
      <c r="C12" s="13"/>
      <c r="D12" s="4">
        <v>3</v>
      </c>
      <c r="E12" s="4">
        <v>2</v>
      </c>
      <c r="F12" s="1"/>
      <c r="G12" s="1"/>
      <c r="H12" s="1"/>
      <c r="I12" s="1"/>
      <c r="J12" s="1"/>
    </row>
    <row r="13" spans="1:10" x14ac:dyDescent="0.25">
      <c r="A13" s="2"/>
      <c r="B13" s="13" t="s">
        <v>10</v>
      </c>
      <c r="C13" s="13"/>
      <c r="D13" s="4">
        <v>240</v>
      </c>
      <c r="E13" s="4">
        <v>216</v>
      </c>
      <c r="F13" s="1"/>
      <c r="G13" s="1"/>
      <c r="H13" s="1"/>
      <c r="I13" s="1"/>
      <c r="J13" s="1"/>
    </row>
    <row r="14" spans="1:10" x14ac:dyDescent="0.25">
      <c r="A14" s="2"/>
      <c r="B14" s="14" t="s">
        <v>11</v>
      </c>
      <c r="C14" s="14"/>
      <c r="D14" s="4">
        <f>+D11+D12-D13</f>
        <v>1076.2699999999995</v>
      </c>
      <c r="E14" s="4">
        <f>+E11+E12-E13</f>
        <v>400</v>
      </c>
      <c r="F14" s="1"/>
      <c r="G14" s="1"/>
      <c r="H14" s="1"/>
      <c r="I14" s="1"/>
      <c r="J14" s="1"/>
    </row>
    <row r="15" spans="1:10" x14ac:dyDescent="0.25">
      <c r="A15" s="2"/>
      <c r="B15" s="13" t="s">
        <v>12</v>
      </c>
      <c r="C15" s="13"/>
      <c r="D15" s="4">
        <v>224</v>
      </c>
      <c r="E15" s="4">
        <v>75</v>
      </c>
      <c r="F15" s="1"/>
      <c r="G15" s="1"/>
      <c r="H15" s="1"/>
      <c r="I15" s="1"/>
      <c r="J15" s="1"/>
    </row>
    <row r="16" spans="1:10" x14ac:dyDescent="0.25">
      <c r="A16" s="2"/>
      <c r="B16" s="14" t="s">
        <v>13</v>
      </c>
      <c r="C16" s="14"/>
      <c r="D16" s="4">
        <f>+D14-D15</f>
        <v>852.26999999999953</v>
      </c>
      <c r="E16" s="4">
        <f>+E14-E15</f>
        <v>325</v>
      </c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9" t="s">
        <v>36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x14ac:dyDescent="0.25">
      <c r="A19" s="6"/>
      <c r="B19" s="19" t="s">
        <v>37</v>
      </c>
      <c r="C19" s="19"/>
      <c r="D19" s="19"/>
      <c r="E19" s="19"/>
      <c r="F19" s="19" t="s">
        <v>38</v>
      </c>
      <c r="G19" s="19"/>
      <c r="H19" s="19"/>
      <c r="I19" s="19"/>
      <c r="J19" s="19"/>
    </row>
    <row r="20" spans="1:10" x14ac:dyDescent="0.25">
      <c r="A20" s="3" t="s">
        <v>0</v>
      </c>
      <c r="B20" s="18"/>
      <c r="C20" s="18"/>
      <c r="D20" s="5">
        <v>2010</v>
      </c>
      <c r="E20" s="5">
        <v>2009</v>
      </c>
      <c r="F20" s="5" t="s">
        <v>0</v>
      </c>
      <c r="G20" s="18"/>
      <c r="H20" s="18"/>
      <c r="I20" s="5">
        <v>2010</v>
      </c>
      <c r="J20" s="5">
        <v>2009</v>
      </c>
    </row>
    <row r="21" spans="1:10" x14ac:dyDescent="0.25">
      <c r="A21" s="3"/>
      <c r="B21" s="20" t="s">
        <v>18</v>
      </c>
      <c r="C21" s="20"/>
      <c r="D21" s="7"/>
      <c r="E21" s="7"/>
      <c r="F21" s="3"/>
      <c r="G21" s="20" t="s">
        <v>17</v>
      </c>
      <c r="H21" s="20"/>
      <c r="I21" s="8"/>
      <c r="J21" s="8"/>
    </row>
    <row r="22" spans="1:10" x14ac:dyDescent="0.25">
      <c r="A22" s="5">
        <v>4</v>
      </c>
      <c r="B22" s="14" t="s">
        <v>14</v>
      </c>
      <c r="C22" s="14"/>
      <c r="D22" s="4">
        <f>+E22*1.1</f>
        <v>2446.4</v>
      </c>
      <c r="E22" s="4">
        <f>+E24-E23</f>
        <v>2224</v>
      </c>
      <c r="F22" s="5"/>
      <c r="G22" s="14" t="s">
        <v>19</v>
      </c>
      <c r="H22" s="14"/>
      <c r="I22" s="4">
        <v>200</v>
      </c>
      <c r="J22" s="4">
        <v>200</v>
      </c>
    </row>
    <row r="23" spans="1:10" x14ac:dyDescent="0.25">
      <c r="A23" s="5">
        <v>4</v>
      </c>
      <c r="B23" s="14" t="s">
        <v>15</v>
      </c>
      <c r="C23" s="14"/>
      <c r="D23" s="4">
        <v>600</v>
      </c>
      <c r="E23" s="4">
        <v>320</v>
      </c>
      <c r="F23" s="5">
        <v>6</v>
      </c>
      <c r="G23" s="14" t="s">
        <v>20</v>
      </c>
      <c r="H23" s="14"/>
      <c r="I23" s="4">
        <f>+J23+D16-500</f>
        <v>772.26999999999953</v>
      </c>
      <c r="J23" s="4">
        <v>420</v>
      </c>
    </row>
    <row r="24" spans="1:10" x14ac:dyDescent="0.25">
      <c r="A24" s="5"/>
      <c r="B24" s="14" t="s">
        <v>16</v>
      </c>
      <c r="C24" s="14"/>
      <c r="D24" s="4">
        <f>SUM(D22:D23)</f>
        <v>3046.4</v>
      </c>
      <c r="E24" s="4">
        <v>2544</v>
      </c>
      <c r="F24" s="5"/>
      <c r="G24" s="14" t="s">
        <v>16</v>
      </c>
      <c r="H24" s="14"/>
      <c r="I24" s="4">
        <f>SUM(I22:I23)</f>
        <v>972.26999999999953</v>
      </c>
      <c r="J24" s="4">
        <f>SUM(J22:J23)</f>
        <v>620</v>
      </c>
    </row>
    <row r="25" spans="1:10" x14ac:dyDescent="0.25">
      <c r="A25" s="5"/>
      <c r="B25" s="20" t="s">
        <v>32</v>
      </c>
      <c r="C25" s="20"/>
      <c r="D25" s="4"/>
      <c r="E25" s="4"/>
      <c r="F25" s="5"/>
      <c r="G25" s="20" t="s">
        <v>21</v>
      </c>
      <c r="H25" s="20"/>
      <c r="I25" s="4"/>
      <c r="J25" s="4"/>
    </row>
    <row r="26" spans="1:10" x14ac:dyDescent="0.25">
      <c r="A26" s="5">
        <v>5</v>
      </c>
      <c r="B26" s="14" t="s">
        <v>33</v>
      </c>
      <c r="C26" s="14"/>
      <c r="D26" s="4">
        <v>3172</v>
      </c>
      <c r="E26" s="4">
        <v>2688</v>
      </c>
      <c r="F26" s="5"/>
      <c r="G26" s="14" t="s">
        <v>22</v>
      </c>
      <c r="H26" s="14"/>
      <c r="I26" s="4">
        <v>70</v>
      </c>
      <c r="J26" s="4">
        <v>25</v>
      </c>
    </row>
    <row r="27" spans="1:10" x14ac:dyDescent="0.25">
      <c r="A27" s="5"/>
      <c r="B27" s="14" t="s">
        <v>48</v>
      </c>
      <c r="C27" s="14"/>
      <c r="D27" s="4">
        <v>2465</v>
      </c>
      <c r="E27" s="4">
        <v>2050</v>
      </c>
      <c r="F27" s="5"/>
      <c r="G27" s="20" t="s">
        <v>23</v>
      </c>
      <c r="H27" s="20"/>
      <c r="I27" s="4"/>
      <c r="J27" s="4"/>
    </row>
    <row r="28" spans="1:10" x14ac:dyDescent="0.25">
      <c r="A28" s="5"/>
      <c r="B28" s="14" t="s">
        <v>34</v>
      </c>
      <c r="C28" s="14"/>
      <c r="D28" s="4">
        <v>17</v>
      </c>
      <c r="E28" s="4">
        <v>50</v>
      </c>
      <c r="F28" s="5"/>
      <c r="G28" s="14" t="s">
        <v>24</v>
      </c>
      <c r="H28" s="14"/>
      <c r="I28" s="4">
        <v>3000</v>
      </c>
      <c r="J28" s="4">
        <v>2400</v>
      </c>
    </row>
    <row r="29" spans="1:10" x14ac:dyDescent="0.25">
      <c r="A29" s="5"/>
      <c r="B29" s="14" t="s">
        <v>16</v>
      </c>
      <c r="C29" s="14"/>
      <c r="D29" s="4">
        <f>SUM(D26:D28)</f>
        <v>5654</v>
      </c>
      <c r="E29" s="4">
        <f>SUM(E26:E28)</f>
        <v>4788</v>
      </c>
      <c r="F29" s="5"/>
      <c r="G29" s="21" t="s">
        <v>25</v>
      </c>
      <c r="H29" s="21"/>
      <c r="I29" s="4"/>
      <c r="J29" s="4"/>
    </row>
    <row r="30" spans="1:10" x14ac:dyDescent="0.25">
      <c r="A30" s="3"/>
      <c r="B30" s="14"/>
      <c r="C30" s="14"/>
      <c r="D30" s="4"/>
      <c r="E30" s="4"/>
      <c r="F30" s="5"/>
      <c r="G30" s="14" t="s">
        <v>26</v>
      </c>
      <c r="H30" s="14"/>
      <c r="I30" s="4">
        <v>300</v>
      </c>
      <c r="J30" s="4">
        <v>300</v>
      </c>
    </row>
    <row r="31" spans="1:10" x14ac:dyDescent="0.25">
      <c r="A31" s="3"/>
      <c r="B31" s="14"/>
      <c r="C31" s="14"/>
      <c r="D31" s="4"/>
      <c r="E31" s="4"/>
      <c r="F31" s="5"/>
      <c r="G31" s="21" t="s">
        <v>27</v>
      </c>
      <c r="H31" s="21"/>
      <c r="I31" s="4">
        <v>347</v>
      </c>
      <c r="J31" s="4">
        <v>341</v>
      </c>
    </row>
    <row r="32" spans="1:10" x14ac:dyDescent="0.25">
      <c r="A32" s="3"/>
      <c r="B32" s="14"/>
      <c r="C32" s="14"/>
      <c r="D32" s="4"/>
      <c r="E32" s="4"/>
      <c r="F32" s="5"/>
      <c r="G32" s="14" t="s">
        <v>46</v>
      </c>
      <c r="H32" s="14"/>
      <c r="I32" s="4">
        <f>+J32*1.1</f>
        <v>3108.6000000000004</v>
      </c>
      <c r="J32" s="4">
        <v>2826</v>
      </c>
    </row>
    <row r="33" spans="1:10" x14ac:dyDescent="0.25">
      <c r="A33" s="3"/>
      <c r="B33" s="14"/>
      <c r="C33" s="14"/>
      <c r="D33" s="4"/>
      <c r="E33" s="4"/>
      <c r="F33" s="5">
        <v>7</v>
      </c>
      <c r="G33" s="21" t="s">
        <v>28</v>
      </c>
      <c r="H33" s="21"/>
      <c r="I33" s="4">
        <f>+J33*1.1</f>
        <v>902.00000000000011</v>
      </c>
      <c r="J33" s="4">
        <v>820</v>
      </c>
    </row>
    <row r="34" spans="1:10" x14ac:dyDescent="0.25">
      <c r="A34" s="3"/>
      <c r="B34" s="14"/>
      <c r="C34" s="14"/>
      <c r="D34" s="4"/>
      <c r="E34" s="4"/>
      <c r="F34" s="3"/>
      <c r="G34" s="14" t="s">
        <v>16</v>
      </c>
      <c r="H34" s="14"/>
      <c r="I34" s="4">
        <f>SUM(I30:I33)</f>
        <v>4657.6000000000004</v>
      </c>
      <c r="J34" s="4">
        <f>SUM(J30:J33)</f>
        <v>4287</v>
      </c>
    </row>
    <row r="35" spans="1:10" x14ac:dyDescent="0.25">
      <c r="A35" s="3"/>
      <c r="B35" s="14"/>
      <c r="C35" s="14"/>
      <c r="D35" s="4"/>
      <c r="E35" s="4"/>
      <c r="F35" s="3"/>
      <c r="G35" s="21" t="s">
        <v>29</v>
      </c>
      <c r="H35" s="21"/>
      <c r="I35" s="4">
        <f>+I28+I34</f>
        <v>7657.6</v>
      </c>
      <c r="J35" s="4">
        <f>+J28+J34</f>
        <v>6687</v>
      </c>
    </row>
    <row r="36" spans="1:10" x14ac:dyDescent="0.25">
      <c r="A36" s="3"/>
      <c r="B36" s="14" t="s">
        <v>31</v>
      </c>
      <c r="C36" s="14"/>
      <c r="D36" s="4">
        <f>+D24+D29</f>
        <v>8700.4</v>
      </c>
      <c r="E36" s="4">
        <f>+E29+E24</f>
        <v>7332</v>
      </c>
      <c r="F36" s="3"/>
      <c r="G36" s="14" t="s">
        <v>30</v>
      </c>
      <c r="H36" s="14"/>
      <c r="I36" s="4">
        <f>+I24+I26+I35</f>
        <v>8699.869999999999</v>
      </c>
      <c r="J36" s="4">
        <f>+J24+J26+J35</f>
        <v>7332</v>
      </c>
    </row>
  </sheetData>
  <mergeCells count="52">
    <mergeCell ref="G24:H24"/>
    <mergeCell ref="B33:C33"/>
    <mergeCell ref="B34:C34"/>
    <mergeCell ref="B11:C11"/>
    <mergeCell ref="B12:C12"/>
    <mergeCell ref="B13:C13"/>
    <mergeCell ref="F19:J19"/>
    <mergeCell ref="G20:H20"/>
    <mergeCell ref="G21:H21"/>
    <mergeCell ref="G22:H22"/>
    <mergeCell ref="G23:H23"/>
    <mergeCell ref="B14:C14"/>
    <mergeCell ref="B15:C15"/>
    <mergeCell ref="B16:C16"/>
    <mergeCell ref="A18:J18"/>
    <mergeCell ref="G35:H35"/>
    <mergeCell ref="G36:H36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B35:C35"/>
    <mergeCell ref="B36:C36"/>
    <mergeCell ref="B20:C20"/>
    <mergeCell ref="B19:E19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8:C8"/>
    <mergeCell ref="B9:C9"/>
    <mergeCell ref="B10:C10"/>
    <mergeCell ref="B3:C3"/>
    <mergeCell ref="A2:E2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9"/>
  <sheetViews>
    <sheetView topLeftCell="A4" workbookViewId="0">
      <selection activeCell="A14" sqref="A14"/>
    </sheetView>
  </sheetViews>
  <sheetFormatPr defaultRowHeight="15.75" x14ac:dyDescent="0.25"/>
  <cols>
    <col min="1" max="1" width="42.5" customWidth="1"/>
    <col min="2" max="2" width="12.25" customWidth="1"/>
  </cols>
  <sheetData>
    <row r="2" spans="1:2" x14ac:dyDescent="0.25">
      <c r="A2" s="22" t="s">
        <v>35</v>
      </c>
      <c r="B2" s="22"/>
    </row>
    <row r="3" spans="1:2" x14ac:dyDescent="0.25">
      <c r="A3" s="8" t="s">
        <v>1</v>
      </c>
      <c r="B3" s="9"/>
    </row>
    <row r="4" spans="1:2" x14ac:dyDescent="0.25">
      <c r="A4" s="10" t="s">
        <v>2</v>
      </c>
      <c r="B4" s="9"/>
    </row>
    <row r="5" spans="1:2" x14ac:dyDescent="0.25">
      <c r="A5" s="8" t="s">
        <v>3</v>
      </c>
      <c r="B5" s="9"/>
    </row>
    <row r="6" spans="1:2" x14ac:dyDescent="0.25">
      <c r="A6" s="10" t="s">
        <v>4</v>
      </c>
      <c r="B6" s="9"/>
    </row>
    <row r="7" spans="1:2" x14ac:dyDescent="0.25">
      <c r="A7" s="10" t="s">
        <v>5</v>
      </c>
      <c r="B7" s="9"/>
    </row>
    <row r="8" spans="1:2" x14ac:dyDescent="0.25">
      <c r="A8" s="8" t="s">
        <v>6</v>
      </c>
      <c r="B8" s="9"/>
    </row>
    <row r="9" spans="1:2" x14ac:dyDescent="0.25">
      <c r="A9" s="10" t="s">
        <v>7</v>
      </c>
      <c r="B9" s="9"/>
    </row>
    <row r="10" spans="1:2" x14ac:dyDescent="0.25">
      <c r="A10" s="8" t="s">
        <v>39</v>
      </c>
      <c r="B10" s="9"/>
    </row>
    <row r="11" spans="1:2" x14ac:dyDescent="0.25">
      <c r="A11" s="10" t="s">
        <v>40</v>
      </c>
      <c r="B11" s="9"/>
    </row>
    <row r="12" spans="1:2" x14ac:dyDescent="0.25">
      <c r="A12" s="8" t="s">
        <v>11</v>
      </c>
      <c r="B12" s="9"/>
    </row>
    <row r="13" spans="1:2" x14ac:dyDescent="0.25">
      <c r="A13" s="22" t="s">
        <v>41</v>
      </c>
      <c r="B13" s="22"/>
    </row>
    <row r="14" spans="1:2" x14ac:dyDescent="0.25">
      <c r="A14" s="11" t="s">
        <v>18</v>
      </c>
      <c r="B14" s="8"/>
    </row>
    <row r="15" spans="1:2" x14ac:dyDescent="0.25">
      <c r="A15" s="8" t="s">
        <v>42</v>
      </c>
      <c r="B15" s="9"/>
    </row>
    <row r="16" spans="1:2" x14ac:dyDescent="0.25">
      <c r="A16" s="8" t="s">
        <v>15</v>
      </c>
      <c r="B16" s="9"/>
    </row>
    <row r="17" spans="1:2" x14ac:dyDescent="0.25">
      <c r="A17" s="8" t="s">
        <v>16</v>
      </c>
      <c r="B17" s="9"/>
    </row>
    <row r="18" spans="1:2" x14ac:dyDescent="0.25">
      <c r="A18" s="11" t="s">
        <v>32</v>
      </c>
      <c r="B18" s="9"/>
    </row>
    <row r="19" spans="1:2" x14ac:dyDescent="0.25">
      <c r="A19" s="8" t="s">
        <v>33</v>
      </c>
      <c r="B19" s="9"/>
    </row>
    <row r="20" spans="1:2" x14ac:dyDescent="0.25">
      <c r="A20" s="8" t="s">
        <v>43</v>
      </c>
      <c r="B20" s="9"/>
    </row>
    <row r="21" spans="1:2" x14ac:dyDescent="0.25">
      <c r="A21" s="8" t="s">
        <v>34</v>
      </c>
      <c r="B21" s="9"/>
    </row>
    <row r="22" spans="1:2" x14ac:dyDescent="0.25">
      <c r="A22" s="8" t="s">
        <v>16</v>
      </c>
      <c r="B22" s="9"/>
    </row>
    <row r="23" spans="1:2" x14ac:dyDescent="0.25">
      <c r="A23" s="11" t="s">
        <v>44</v>
      </c>
      <c r="B23" s="9"/>
    </row>
    <row r="24" spans="1:2" x14ac:dyDescent="0.25">
      <c r="A24" s="11" t="s">
        <v>17</v>
      </c>
      <c r="B24" s="9"/>
    </row>
    <row r="25" spans="1:2" x14ac:dyDescent="0.25">
      <c r="A25" s="8" t="s">
        <v>19</v>
      </c>
      <c r="B25" s="9"/>
    </row>
    <row r="26" spans="1:2" x14ac:dyDescent="0.25">
      <c r="A26" s="8" t="s">
        <v>45</v>
      </c>
      <c r="B26" s="9"/>
    </row>
    <row r="27" spans="1:2" x14ac:dyDescent="0.25">
      <c r="A27" s="8" t="s">
        <v>16</v>
      </c>
      <c r="B27" s="9"/>
    </row>
    <row r="28" spans="1:2" x14ac:dyDescent="0.25">
      <c r="A28" s="11" t="s">
        <v>21</v>
      </c>
      <c r="B28" s="9"/>
    </row>
    <row r="29" spans="1:2" x14ac:dyDescent="0.25">
      <c r="A29" s="12" t="s">
        <v>22</v>
      </c>
      <c r="B29" s="9"/>
    </row>
    <row r="30" spans="1:2" x14ac:dyDescent="0.25">
      <c r="A30" s="11" t="s">
        <v>23</v>
      </c>
      <c r="B30" s="9"/>
    </row>
    <row r="31" spans="1:2" x14ac:dyDescent="0.25">
      <c r="A31" s="12" t="s">
        <v>24</v>
      </c>
      <c r="B31" s="9"/>
    </row>
    <row r="32" spans="1:2" x14ac:dyDescent="0.25">
      <c r="A32" s="12" t="s">
        <v>25</v>
      </c>
      <c r="B32" s="9"/>
    </row>
    <row r="33" spans="1:2" x14ac:dyDescent="0.25">
      <c r="A33" s="12" t="s">
        <v>26</v>
      </c>
      <c r="B33" s="9"/>
    </row>
    <row r="34" spans="1:2" x14ac:dyDescent="0.25">
      <c r="A34" s="12" t="s">
        <v>27</v>
      </c>
      <c r="B34" s="9"/>
    </row>
    <row r="35" spans="1:2" x14ac:dyDescent="0.25">
      <c r="A35" s="12" t="s">
        <v>46</v>
      </c>
      <c r="B35" s="9"/>
    </row>
    <row r="36" spans="1:2" x14ac:dyDescent="0.25">
      <c r="A36" s="12" t="s">
        <v>28</v>
      </c>
      <c r="B36" s="9"/>
    </row>
    <row r="37" spans="1:2" x14ac:dyDescent="0.25">
      <c r="A37" s="12" t="s">
        <v>16</v>
      </c>
      <c r="B37" s="9"/>
    </row>
    <row r="38" spans="1:2" x14ac:dyDescent="0.25">
      <c r="A38" s="12" t="s">
        <v>29</v>
      </c>
      <c r="B38" s="9"/>
    </row>
    <row r="39" spans="1:2" x14ac:dyDescent="0.25">
      <c r="A39" s="11" t="s">
        <v>47</v>
      </c>
      <c r="B39" s="9"/>
    </row>
  </sheetData>
  <mergeCells count="2">
    <mergeCell ref="A2:B2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Resultatopgørelse og balance</vt:lpstr>
      <vt:lpstr>Skema til analysebrug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dcterms:created xsi:type="dcterms:W3CDTF">2010-01-27T10:46:47Z</dcterms:created>
  <dcterms:modified xsi:type="dcterms:W3CDTF">2016-11-01T13:37:02Z</dcterms:modified>
</cp:coreProperties>
</file>