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65"/>
  </bookViews>
  <sheets>
    <sheet name="31.39" sheetId="28" r:id="rId1"/>
  </sheets>
  <calcPr calcId="145621"/>
</workbook>
</file>

<file path=xl/calcChain.xml><?xml version="1.0" encoding="utf-8"?>
<calcChain xmlns="http://schemas.openxmlformats.org/spreadsheetml/2006/main">
  <c r="B7" i="28" l="1"/>
  <c r="B20" i="28" s="1"/>
  <c r="B22" i="28" s="1"/>
  <c r="B30" i="28" s="1"/>
  <c r="B32" i="28" s="1"/>
  <c r="C31" i="28" s="1"/>
  <c r="C7" i="28"/>
  <c r="D7" i="28"/>
  <c r="B8" i="28"/>
  <c r="C24" i="28" s="1"/>
  <c r="C28" i="28" s="1"/>
  <c r="C8" i="28"/>
  <c r="D8" i="28"/>
  <c r="B9" i="28"/>
  <c r="B11" i="28" s="1"/>
  <c r="C9" i="28"/>
  <c r="D9" i="28"/>
  <c r="E10" i="28"/>
  <c r="G10" i="28"/>
  <c r="C11" i="28"/>
  <c r="C13" i="28" s="1"/>
  <c r="C15" i="28" s="1"/>
  <c r="D11" i="28"/>
  <c r="D13" i="28" s="1"/>
  <c r="D15" i="28" s="1"/>
  <c r="I11" i="28"/>
  <c r="E12" i="28"/>
  <c r="E14" i="28"/>
  <c r="G16" i="28"/>
  <c r="I16" i="28"/>
  <c r="G18" i="28"/>
  <c r="I18" i="28"/>
  <c r="C20" i="28"/>
  <c r="D20" i="28"/>
  <c r="C21" i="28"/>
  <c r="C22" i="28" s="1"/>
  <c r="D21" i="28"/>
  <c r="D22" i="28"/>
  <c r="D30" i="28" s="1"/>
  <c r="D24" i="28"/>
  <c r="I24" i="28"/>
  <c r="B25" i="28"/>
  <c r="B28" i="28" s="1"/>
  <c r="C25" i="28"/>
  <c r="D25" i="28"/>
  <c r="G25" i="28"/>
  <c r="G26" i="28" s="1"/>
  <c r="G34" i="28" s="1"/>
  <c r="D26" i="28"/>
  <c r="I26" i="28"/>
  <c r="D28" i="28"/>
  <c r="G30" i="28"/>
  <c r="I31" i="28"/>
  <c r="G32" i="28"/>
  <c r="D32" i="28" l="1"/>
  <c r="I30" i="28" s="1"/>
  <c r="I32" i="28" s="1"/>
  <c r="C30" i="28"/>
  <c r="C32" i="28" s="1"/>
  <c r="D31" i="28" s="1"/>
  <c r="E11" i="28"/>
  <c r="B13" i="28"/>
  <c r="E9" i="28"/>
  <c r="E8" i="28"/>
  <c r="E7" i="28"/>
  <c r="B15" i="28" l="1"/>
  <c r="E15" i="28" s="1"/>
  <c r="I25" i="28" s="1"/>
  <c r="I27" i="28" s="1"/>
  <c r="I34" i="28" s="1"/>
  <c r="E13" i="28"/>
</calcChain>
</file>

<file path=xl/sharedStrings.xml><?xml version="1.0" encoding="utf-8"?>
<sst xmlns="http://schemas.openxmlformats.org/spreadsheetml/2006/main" count="76" uniqueCount="50">
  <si>
    <t>Omsætning</t>
  </si>
  <si>
    <t>- Vareforbrug</t>
  </si>
  <si>
    <t>Bruttofortjeneste</t>
  </si>
  <si>
    <t>- Kontante kapacitetsomkostninger</t>
  </si>
  <si>
    <t>Indtjeningsbidrag</t>
  </si>
  <si>
    <t>- Afskrivninger</t>
  </si>
  <si>
    <t>I alt</t>
  </si>
  <si>
    <t>Kontante kapacitetsomkostninger</t>
  </si>
  <si>
    <t>Renteomkostninger</t>
  </si>
  <si>
    <t>- Renteomkostninger</t>
  </si>
  <si>
    <t>Resultat før renter</t>
  </si>
  <si>
    <t>Januar</t>
  </si>
  <si>
    <t>Februar</t>
  </si>
  <si>
    <t>Marts</t>
  </si>
  <si>
    <t>Indbetalinger i alt</t>
  </si>
  <si>
    <t>Udbetalinger i alt</t>
  </si>
  <si>
    <t>Likvide midler ultimo</t>
  </si>
  <si>
    <t>Likvide midler primo</t>
  </si>
  <si>
    <t>Udbetalinger til varekøb</t>
  </si>
  <si>
    <t>Likvide beholdninger</t>
  </si>
  <si>
    <t>Ændring i omsætning</t>
  </si>
  <si>
    <t>%</t>
  </si>
  <si>
    <t>Resultatbudget for januar kvartal 2008</t>
  </si>
  <si>
    <t>Balance pr. 1. januar 2008</t>
  </si>
  <si>
    <t>Aktiver</t>
  </si>
  <si>
    <t>Passiver</t>
  </si>
  <si>
    <t xml:space="preserve">Anlægsaktiver </t>
  </si>
  <si>
    <t>Egenkapital</t>
  </si>
  <si>
    <t>Anlægsaktiver til kostpris</t>
  </si>
  <si>
    <t>Kapitalkonto primo</t>
  </si>
  <si>
    <t>- Akkumulerede afskrivninger</t>
  </si>
  <si>
    <t>+ Overskud</t>
  </si>
  <si>
    <t>- Privatforbrug</t>
  </si>
  <si>
    <t>Kapitalkonto ultimo</t>
  </si>
  <si>
    <t>Omsætningsaktiver</t>
  </si>
  <si>
    <t>Varelager</t>
  </si>
  <si>
    <t>Gældsforpligtelser</t>
  </si>
  <si>
    <t>Varedebitorer</t>
  </si>
  <si>
    <t>Kassekredit (maks. 600.000)</t>
  </si>
  <si>
    <t>Resutat</t>
  </si>
  <si>
    <t>Varekreditorer</t>
  </si>
  <si>
    <t>Likviditetsbudget for januar kvartal 2008</t>
  </si>
  <si>
    <t>Aktiver i alt</t>
  </si>
  <si>
    <t>Passiver i alt</t>
  </si>
  <si>
    <t>Kontantsalg</t>
  </si>
  <si>
    <t>Varesalg pr. 1 måneds kredit</t>
  </si>
  <si>
    <t>Balance pr. 31. marts 2008</t>
  </si>
  <si>
    <t>Hævet til privatforbrug</t>
  </si>
  <si>
    <t>Periodens likviditetsforskydning</t>
  </si>
  <si>
    <t>Opgave 31.39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</si>
</sst>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2" fillId="0" borderId="1" xfId="0" applyNumberFormat="1" applyFont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4" xfId="0" applyNumberFormat="1" applyFont="1" applyBorder="1" applyAlignment="1">
      <alignment horizontal="right" indent="1"/>
    </xf>
    <xf numFmtId="3" fontId="2" fillId="0" borderId="5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0" borderId="6" xfId="0" applyNumberFormat="1" applyFont="1" applyBorder="1" applyAlignment="1">
      <alignment horizontal="right" indent="1"/>
    </xf>
    <xf numFmtId="3" fontId="2" fillId="0" borderId="7" xfId="0" applyNumberFormat="1" applyFont="1" applyBorder="1" applyAlignment="1">
      <alignment horizontal="right" indent="1"/>
    </xf>
    <xf numFmtId="3" fontId="2" fillId="0" borderId="0" xfId="0" applyNumberFormat="1" applyFont="1"/>
    <xf numFmtId="3" fontId="2" fillId="0" borderId="0" xfId="0" applyNumberFormat="1" applyFont="1" applyAlignment="1">
      <alignment horizontal="right" indent="1"/>
    </xf>
    <xf numFmtId="3" fontId="2" fillId="0" borderId="6" xfId="0" applyNumberFormat="1" applyFont="1" applyBorder="1"/>
    <xf numFmtId="3" fontId="3" fillId="0" borderId="0" xfId="0" applyNumberFormat="1" applyFont="1"/>
    <xf numFmtId="4" fontId="2" fillId="2" borderId="6" xfId="0" applyNumberFormat="1" applyFont="1" applyFill="1" applyBorder="1"/>
    <xf numFmtId="4" fontId="2" fillId="0" borderId="0" xfId="0" quotePrefix="1" applyNumberFormat="1" applyFont="1"/>
    <xf numFmtId="4" fontId="2" fillId="0" borderId="0" xfId="0" applyNumberFormat="1" applyFont="1"/>
    <xf numFmtId="3" fontId="1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left" indent="1"/>
    </xf>
    <xf numFmtId="3" fontId="1" fillId="0" borderId="9" xfId="0" applyNumberFormat="1" applyFont="1" applyBorder="1" applyAlignment="1">
      <alignment horizontal="left" indent="1"/>
    </xf>
    <xf numFmtId="3" fontId="1" fillId="0" borderId="2" xfId="0" applyNumberFormat="1" applyFont="1" applyBorder="1" applyAlignment="1">
      <alignment horizontal="left" indent="1"/>
    </xf>
    <xf numFmtId="3" fontId="2" fillId="0" borderId="10" xfId="0" quotePrefix="1" applyNumberFormat="1" applyFont="1" applyBorder="1" applyAlignment="1">
      <alignment horizontal="left" indent="1"/>
    </xf>
    <xf numFmtId="3" fontId="2" fillId="0" borderId="0" xfId="0" applyNumberFormat="1" applyFont="1" applyBorder="1" applyAlignment="1">
      <alignment horizontal="left" indent="1"/>
    </xf>
    <xf numFmtId="3" fontId="2" fillId="0" borderId="9" xfId="0" applyNumberFormat="1" applyFont="1" applyBorder="1" applyAlignment="1">
      <alignment horizontal="left" indent="1"/>
    </xf>
    <xf numFmtId="3" fontId="2" fillId="0" borderId="8" xfId="0" quotePrefix="1" applyNumberFormat="1" applyFont="1" applyBorder="1" applyAlignment="1">
      <alignment horizontal="left" indent="1"/>
    </xf>
    <xf numFmtId="3" fontId="2" fillId="0" borderId="0" xfId="0" quotePrefix="1" applyNumberFormat="1" applyFont="1" applyBorder="1" applyAlignment="1">
      <alignment horizontal="left" indent="1"/>
    </xf>
    <xf numFmtId="3" fontId="1" fillId="0" borderId="8" xfId="0" applyNumberFormat="1" applyFont="1" applyBorder="1" applyAlignment="1">
      <alignment horizontal="left" indent="1"/>
    </xf>
    <xf numFmtId="3" fontId="1" fillId="0" borderId="0" xfId="0" applyNumberFormat="1" applyFont="1" applyBorder="1" applyAlignment="1">
      <alignment horizontal="left" indent="1"/>
    </xf>
    <xf numFmtId="3" fontId="2" fillId="0" borderId="11" xfId="0" applyNumberFormat="1" applyFont="1" applyBorder="1" applyAlignment="1">
      <alignment horizontal="left" indent="1"/>
    </xf>
    <xf numFmtId="3" fontId="2" fillId="0" borderId="0" xfId="0" applyNumberFormat="1" applyFont="1" applyBorder="1"/>
    <xf numFmtId="3" fontId="2" fillId="0" borderId="10" xfId="0" applyNumberFormat="1" applyFont="1" applyBorder="1" applyAlignment="1">
      <alignment horizontal="left" indent="1"/>
    </xf>
    <xf numFmtId="3" fontId="2" fillId="0" borderId="4" xfId="0" applyNumberFormat="1" applyFont="1" applyBorder="1" applyAlignment="1">
      <alignment horizontal="left" indent="1"/>
    </xf>
    <xf numFmtId="3" fontId="1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 indent="1"/>
    </xf>
    <xf numFmtId="3" fontId="2" fillId="0" borderId="5" xfId="0" applyNumberFormat="1" applyFont="1" applyBorder="1" applyAlignment="1">
      <alignment horizontal="left" indent="1"/>
    </xf>
    <xf numFmtId="3" fontId="2" fillId="0" borderId="6" xfId="0" applyNumberFormat="1" applyFont="1" applyBorder="1" applyAlignment="1">
      <alignment horizontal="left" indent="1"/>
    </xf>
    <xf numFmtId="3" fontId="2" fillId="0" borderId="3" xfId="0" applyNumberFormat="1" applyFont="1" applyBorder="1" applyAlignment="1">
      <alignment horizontal="left" indent="1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RowHeight="15.75" x14ac:dyDescent="0.25"/>
  <cols>
    <col min="1" max="1" width="33.85546875" style="9" bestFit="1" customWidth="1"/>
    <col min="2" max="5" width="13" style="9" customWidth="1"/>
    <col min="6" max="6" width="30.5703125" style="9" customWidth="1"/>
    <col min="7" max="7" width="13" style="9" customWidth="1"/>
    <col min="8" max="8" width="30.5703125" style="9" customWidth="1"/>
    <col min="9" max="9" width="13" style="9" customWidth="1"/>
    <col min="10" max="16384" width="9.140625" style="9"/>
  </cols>
  <sheetData>
    <row r="1" spans="1:9" ht="18.75" x14ac:dyDescent="0.3">
      <c r="A1" s="12" t="s">
        <v>49</v>
      </c>
    </row>
    <row r="3" spans="1:9" x14ac:dyDescent="0.25">
      <c r="A3" s="9" t="s">
        <v>20</v>
      </c>
      <c r="B3" s="13">
        <v>0</v>
      </c>
      <c r="C3" s="14" t="s">
        <v>21</v>
      </c>
      <c r="D3" s="15"/>
    </row>
    <row r="5" spans="1:9" x14ac:dyDescent="0.25">
      <c r="A5" s="36" t="s">
        <v>22</v>
      </c>
      <c r="B5" s="38"/>
      <c r="C5" s="38"/>
      <c r="D5" s="38"/>
      <c r="E5" s="37"/>
      <c r="F5" s="36" t="s">
        <v>23</v>
      </c>
      <c r="G5" s="38"/>
      <c r="H5" s="38"/>
      <c r="I5" s="37"/>
    </row>
    <row r="6" spans="1:9" x14ac:dyDescent="0.25">
      <c r="A6" s="11"/>
      <c r="B6" s="16" t="s">
        <v>11</v>
      </c>
      <c r="C6" s="16" t="s">
        <v>12</v>
      </c>
      <c r="D6" s="16" t="s">
        <v>13</v>
      </c>
      <c r="E6" s="16" t="s">
        <v>6</v>
      </c>
      <c r="F6" s="36" t="s">
        <v>24</v>
      </c>
      <c r="G6" s="37"/>
      <c r="H6" s="36" t="s">
        <v>25</v>
      </c>
      <c r="I6" s="37"/>
    </row>
    <row r="7" spans="1:9" x14ac:dyDescent="0.25">
      <c r="A7" s="17" t="s">
        <v>0</v>
      </c>
      <c r="B7" s="5">
        <f>2000000*(1+B3/100)</f>
        <v>2000000</v>
      </c>
      <c r="C7" s="5">
        <f>2200000*(1+B3/100)</f>
        <v>2200000</v>
      </c>
      <c r="D7" s="5">
        <f>2100000*(1+B3/100)</f>
        <v>2100000</v>
      </c>
      <c r="E7" s="5">
        <f>SUM(B7:D7)</f>
        <v>6300000</v>
      </c>
      <c r="F7" s="18" t="s">
        <v>26</v>
      </c>
      <c r="G7" s="1"/>
      <c r="H7" s="19" t="s">
        <v>27</v>
      </c>
      <c r="I7" s="1"/>
    </row>
    <row r="8" spans="1:9" x14ac:dyDescent="0.25">
      <c r="A8" s="20" t="s">
        <v>1</v>
      </c>
      <c r="B8" s="3">
        <f>+B7*0.5</f>
        <v>1000000</v>
      </c>
      <c r="C8" s="4">
        <f>+C7*0.5</f>
        <v>1100000</v>
      </c>
      <c r="D8" s="3">
        <f>+D7*0.5</f>
        <v>1050000</v>
      </c>
      <c r="E8" s="3">
        <f t="shared" ref="E8:E15" si="0">SUM(B8:D8)</f>
        <v>3150000</v>
      </c>
      <c r="F8" s="17" t="s">
        <v>28</v>
      </c>
      <c r="G8" s="5">
        <v>1200000</v>
      </c>
      <c r="H8" s="21" t="s">
        <v>29</v>
      </c>
      <c r="I8" s="5">
        <v>500000</v>
      </c>
    </row>
    <row r="9" spans="1:9" x14ac:dyDescent="0.25">
      <c r="A9" s="22" t="s">
        <v>2</v>
      </c>
      <c r="B9" s="1">
        <f>+B7-B8</f>
        <v>1000000</v>
      </c>
      <c r="C9" s="2">
        <f>+C7-C8</f>
        <v>1100000</v>
      </c>
      <c r="D9" s="1">
        <f>+D7-D8</f>
        <v>1050000</v>
      </c>
      <c r="E9" s="1">
        <f t="shared" si="0"/>
        <v>3150000</v>
      </c>
      <c r="F9" s="23" t="s">
        <v>30</v>
      </c>
      <c r="G9" s="5">
        <v>240000</v>
      </c>
      <c r="H9" s="24" t="s">
        <v>31</v>
      </c>
      <c r="I9" s="5">
        <v>840000</v>
      </c>
    </row>
    <row r="10" spans="1:9" x14ac:dyDescent="0.25">
      <c r="A10" s="20" t="s">
        <v>3</v>
      </c>
      <c r="B10" s="3">
        <v>950000</v>
      </c>
      <c r="C10" s="4">
        <v>950000</v>
      </c>
      <c r="D10" s="3">
        <v>950000</v>
      </c>
      <c r="E10" s="3">
        <f t="shared" si="0"/>
        <v>2850000</v>
      </c>
      <c r="F10" s="17" t="s">
        <v>6</v>
      </c>
      <c r="G10" s="7">
        <f>+G8-G9</f>
        <v>960000</v>
      </c>
      <c r="H10" s="24" t="s">
        <v>32</v>
      </c>
      <c r="I10" s="5">
        <v>180000</v>
      </c>
    </row>
    <row r="11" spans="1:9" x14ac:dyDescent="0.25">
      <c r="A11" s="22" t="s">
        <v>4</v>
      </c>
      <c r="B11" s="1">
        <f>+B9-B10</f>
        <v>50000</v>
      </c>
      <c r="C11" s="2">
        <f>+C9-C10</f>
        <v>150000</v>
      </c>
      <c r="D11" s="1">
        <f>+D9-D10</f>
        <v>100000</v>
      </c>
      <c r="E11" s="1">
        <f t="shared" si="0"/>
        <v>300000</v>
      </c>
      <c r="F11" s="17"/>
      <c r="G11" s="5"/>
      <c r="H11" s="21" t="s">
        <v>33</v>
      </c>
      <c r="I11" s="7">
        <f>+I8+I9-I10</f>
        <v>1160000</v>
      </c>
    </row>
    <row r="12" spans="1:9" x14ac:dyDescent="0.25">
      <c r="A12" s="20" t="s">
        <v>5</v>
      </c>
      <c r="B12" s="3">
        <v>20000</v>
      </c>
      <c r="C12" s="4">
        <v>20000</v>
      </c>
      <c r="D12" s="3">
        <v>20000</v>
      </c>
      <c r="E12" s="3">
        <f t="shared" si="0"/>
        <v>60000</v>
      </c>
      <c r="F12" s="25" t="s">
        <v>34</v>
      </c>
      <c r="G12" s="5"/>
      <c r="H12" s="21"/>
      <c r="I12" s="5"/>
    </row>
    <row r="13" spans="1:9" x14ac:dyDescent="0.25">
      <c r="A13" s="17" t="s">
        <v>10</v>
      </c>
      <c r="B13" s="5">
        <f>+B11-B12</f>
        <v>30000</v>
      </c>
      <c r="C13" s="6">
        <f>+C11-C12</f>
        <v>130000</v>
      </c>
      <c r="D13" s="5">
        <f>+D11-D12</f>
        <v>80000</v>
      </c>
      <c r="E13" s="5">
        <f t="shared" si="0"/>
        <v>240000</v>
      </c>
      <c r="F13" s="17" t="s">
        <v>35</v>
      </c>
      <c r="G13" s="5">
        <v>1000000</v>
      </c>
      <c r="H13" s="26" t="s">
        <v>36</v>
      </c>
      <c r="I13" s="5"/>
    </row>
    <row r="14" spans="1:9" x14ac:dyDescent="0.25">
      <c r="A14" s="23" t="s">
        <v>9</v>
      </c>
      <c r="B14" s="5">
        <v>5000</v>
      </c>
      <c r="C14" s="6">
        <v>5000</v>
      </c>
      <c r="D14" s="5">
        <v>5000</v>
      </c>
      <c r="E14" s="5">
        <f t="shared" si="0"/>
        <v>15000</v>
      </c>
      <c r="F14" s="17" t="s">
        <v>37</v>
      </c>
      <c r="G14" s="5">
        <v>700000</v>
      </c>
      <c r="H14" s="21" t="s">
        <v>38</v>
      </c>
      <c r="I14" s="5">
        <v>200000</v>
      </c>
    </row>
    <row r="15" spans="1:9" x14ac:dyDescent="0.25">
      <c r="A15" s="27" t="s">
        <v>39</v>
      </c>
      <c r="B15" s="7">
        <f>+B13-B14</f>
        <v>25000</v>
      </c>
      <c r="C15" s="8">
        <f>+C13-C14</f>
        <v>125000</v>
      </c>
      <c r="D15" s="7">
        <f>+D13-D14</f>
        <v>75000</v>
      </c>
      <c r="E15" s="7">
        <f t="shared" si="0"/>
        <v>225000</v>
      </c>
      <c r="F15" s="17" t="s">
        <v>19</v>
      </c>
      <c r="G15" s="5">
        <v>0</v>
      </c>
      <c r="H15" s="21" t="s">
        <v>40</v>
      </c>
      <c r="I15" s="5">
        <v>1300000</v>
      </c>
    </row>
    <row r="16" spans="1:9" x14ac:dyDescent="0.25">
      <c r="A16" s="28"/>
      <c r="B16" s="28"/>
      <c r="C16" s="28"/>
      <c r="D16" s="28"/>
      <c r="E16" s="28"/>
      <c r="F16" s="17"/>
      <c r="G16" s="7">
        <f>SUM(G13:G15)</f>
        <v>1700000</v>
      </c>
      <c r="H16" s="21" t="s">
        <v>6</v>
      </c>
      <c r="I16" s="7">
        <f>SUM(I14:I15)</f>
        <v>1500000</v>
      </c>
    </row>
    <row r="17" spans="1:9" x14ac:dyDescent="0.25">
      <c r="A17" s="28"/>
      <c r="B17" s="28"/>
      <c r="C17" s="28"/>
      <c r="D17" s="28"/>
      <c r="E17" s="28"/>
      <c r="F17" s="17"/>
      <c r="G17" s="5"/>
      <c r="H17" s="21"/>
      <c r="I17" s="5"/>
    </row>
    <row r="18" spans="1:9" x14ac:dyDescent="0.25">
      <c r="A18" s="36" t="s">
        <v>41</v>
      </c>
      <c r="B18" s="38"/>
      <c r="C18" s="38"/>
      <c r="D18" s="37"/>
      <c r="F18" s="29" t="s">
        <v>42</v>
      </c>
      <c r="G18" s="3">
        <f>+G10+G16</f>
        <v>2660000</v>
      </c>
      <c r="H18" s="30" t="s">
        <v>43</v>
      </c>
      <c r="I18" s="3">
        <f>+I11+I16</f>
        <v>2660000</v>
      </c>
    </row>
    <row r="19" spans="1:9" x14ac:dyDescent="0.25">
      <c r="A19" s="11"/>
      <c r="B19" s="16" t="s">
        <v>11</v>
      </c>
      <c r="C19" s="31" t="s">
        <v>12</v>
      </c>
      <c r="D19" s="16" t="s">
        <v>13</v>
      </c>
    </row>
    <row r="20" spans="1:9" x14ac:dyDescent="0.25">
      <c r="A20" s="32" t="s">
        <v>44</v>
      </c>
      <c r="B20" s="1">
        <f>+B7*0.6</f>
        <v>1200000</v>
      </c>
      <c r="C20" s="2">
        <f>+C7*0.6</f>
        <v>1320000</v>
      </c>
      <c r="D20" s="1">
        <f>+D7*0.6</f>
        <v>1260000</v>
      </c>
    </row>
    <row r="21" spans="1:9" x14ac:dyDescent="0.25">
      <c r="A21" s="33" t="s">
        <v>45</v>
      </c>
      <c r="B21" s="5">
        <v>700000</v>
      </c>
      <c r="C21" s="6">
        <f>+B7*0.4</f>
        <v>800000</v>
      </c>
      <c r="D21" s="5">
        <f>+C7*0.4</f>
        <v>880000</v>
      </c>
      <c r="F21" s="36" t="s">
        <v>46</v>
      </c>
      <c r="G21" s="38"/>
      <c r="H21" s="38"/>
      <c r="I21" s="37"/>
    </row>
    <row r="22" spans="1:9" x14ac:dyDescent="0.25">
      <c r="A22" s="34" t="s">
        <v>14</v>
      </c>
      <c r="B22" s="7">
        <f>SUM(B20:B21)</f>
        <v>1900000</v>
      </c>
      <c r="C22" s="8">
        <f>SUM(C20:C21)</f>
        <v>2120000</v>
      </c>
      <c r="D22" s="7">
        <f>SUM(D20:D21)</f>
        <v>2140000</v>
      </c>
      <c r="F22" s="36" t="s">
        <v>24</v>
      </c>
      <c r="G22" s="37"/>
      <c r="H22" s="36" t="s">
        <v>25</v>
      </c>
      <c r="I22" s="37"/>
    </row>
    <row r="23" spans="1:9" x14ac:dyDescent="0.25">
      <c r="A23" s="33"/>
      <c r="B23" s="5"/>
      <c r="C23" s="10"/>
      <c r="D23" s="5"/>
      <c r="F23" s="18" t="s">
        <v>26</v>
      </c>
      <c r="G23" s="1"/>
      <c r="H23" s="19" t="s">
        <v>27</v>
      </c>
      <c r="I23" s="1"/>
    </row>
    <row r="24" spans="1:9" x14ac:dyDescent="0.25">
      <c r="A24" s="33" t="s">
        <v>18</v>
      </c>
      <c r="B24" s="5">
        <v>1300000</v>
      </c>
      <c r="C24" s="10">
        <f>+B8</f>
        <v>1000000</v>
      </c>
      <c r="D24" s="5">
        <f>+C8</f>
        <v>1100000</v>
      </c>
      <c r="F24" s="17" t="s">
        <v>28</v>
      </c>
      <c r="G24" s="5">
        <v>1200000</v>
      </c>
      <c r="H24" s="21" t="s">
        <v>29</v>
      </c>
      <c r="I24" s="5">
        <f>+I11</f>
        <v>1160000</v>
      </c>
    </row>
    <row r="25" spans="1:9" x14ac:dyDescent="0.25">
      <c r="A25" s="33" t="s">
        <v>7</v>
      </c>
      <c r="B25" s="5">
        <f>+B10</f>
        <v>950000</v>
      </c>
      <c r="C25" s="10">
        <f>+C10</f>
        <v>950000</v>
      </c>
      <c r="D25" s="5">
        <f>+D10</f>
        <v>950000</v>
      </c>
      <c r="F25" s="23" t="s">
        <v>30</v>
      </c>
      <c r="G25" s="5">
        <f>+G9+E12</f>
        <v>300000</v>
      </c>
      <c r="H25" s="24" t="s">
        <v>31</v>
      </c>
      <c r="I25" s="5">
        <f>+E15</f>
        <v>225000</v>
      </c>
    </row>
    <row r="26" spans="1:9" x14ac:dyDescent="0.25">
      <c r="A26" s="33" t="s">
        <v>8</v>
      </c>
      <c r="B26" s="5"/>
      <c r="C26" s="10"/>
      <c r="D26" s="5">
        <f>+B14+C14+D14</f>
        <v>15000</v>
      </c>
      <c r="F26" s="17" t="s">
        <v>6</v>
      </c>
      <c r="G26" s="7">
        <f>+G24-G25</f>
        <v>900000</v>
      </c>
      <c r="H26" s="24" t="s">
        <v>32</v>
      </c>
      <c r="I26" s="5">
        <f>+B27+C27+D27</f>
        <v>45000</v>
      </c>
    </row>
    <row r="27" spans="1:9" x14ac:dyDescent="0.25">
      <c r="A27" s="33" t="s">
        <v>47</v>
      </c>
      <c r="B27" s="5">
        <v>15000</v>
      </c>
      <c r="C27" s="10">
        <v>15000</v>
      </c>
      <c r="D27" s="5">
        <v>15000</v>
      </c>
      <c r="F27" s="17"/>
      <c r="G27" s="5"/>
      <c r="H27" s="21" t="s">
        <v>33</v>
      </c>
      <c r="I27" s="7">
        <f>+I24+I25-I26</f>
        <v>1340000</v>
      </c>
    </row>
    <row r="28" spans="1:9" x14ac:dyDescent="0.25">
      <c r="A28" s="34" t="s">
        <v>15</v>
      </c>
      <c r="B28" s="7">
        <f>SUM(B24:B27)</f>
        <v>2265000</v>
      </c>
      <c r="C28" s="8">
        <f>SUM(C24:C27)</f>
        <v>1965000</v>
      </c>
      <c r="D28" s="7">
        <f>SUM(D24:D27)</f>
        <v>2080000</v>
      </c>
      <c r="F28" s="25" t="s">
        <v>34</v>
      </c>
      <c r="G28" s="5"/>
      <c r="H28" s="21"/>
      <c r="I28" s="5"/>
    </row>
    <row r="29" spans="1:9" x14ac:dyDescent="0.25">
      <c r="A29" s="33"/>
      <c r="B29" s="5"/>
      <c r="C29" s="10"/>
      <c r="D29" s="5"/>
      <c r="F29" s="17" t="s">
        <v>35</v>
      </c>
      <c r="G29" s="5">
        <v>1000000</v>
      </c>
      <c r="H29" s="26" t="s">
        <v>36</v>
      </c>
      <c r="I29" s="5"/>
    </row>
    <row r="30" spans="1:9" x14ac:dyDescent="0.25">
      <c r="A30" s="32" t="s">
        <v>48</v>
      </c>
      <c r="B30" s="1">
        <f>+B22-B28</f>
        <v>-365000</v>
      </c>
      <c r="C30" s="2">
        <f>+C22-C28</f>
        <v>155000</v>
      </c>
      <c r="D30" s="1">
        <f>+D22-D28</f>
        <v>60000</v>
      </c>
      <c r="F30" s="17" t="s">
        <v>37</v>
      </c>
      <c r="G30" s="5">
        <f>+D7*0.4</f>
        <v>840000</v>
      </c>
      <c r="H30" s="21" t="s">
        <v>38</v>
      </c>
      <c r="I30" s="5">
        <f>600000-D32</f>
        <v>350000</v>
      </c>
    </row>
    <row r="31" spans="1:9" x14ac:dyDescent="0.25">
      <c r="A31" s="35" t="s">
        <v>17</v>
      </c>
      <c r="B31" s="3">
        <v>400000</v>
      </c>
      <c r="C31" s="4">
        <f>+B32</f>
        <v>35000</v>
      </c>
      <c r="D31" s="3">
        <f>+C32</f>
        <v>190000</v>
      </c>
      <c r="F31" s="17" t="s">
        <v>19</v>
      </c>
      <c r="G31" s="5">
        <v>0</v>
      </c>
      <c r="H31" s="21" t="s">
        <v>40</v>
      </c>
      <c r="I31" s="5">
        <f>+D8</f>
        <v>1050000</v>
      </c>
    </row>
    <row r="32" spans="1:9" x14ac:dyDescent="0.25">
      <c r="A32" s="34" t="s">
        <v>16</v>
      </c>
      <c r="B32" s="7">
        <f>SUM(B30:B31)</f>
        <v>35000</v>
      </c>
      <c r="C32" s="8">
        <f>SUM(C30:C31)</f>
        <v>190000</v>
      </c>
      <c r="D32" s="7">
        <f>SUM(D30:D31)</f>
        <v>250000</v>
      </c>
      <c r="F32" s="17"/>
      <c r="G32" s="7">
        <f>SUM(G29:G31)</f>
        <v>1840000</v>
      </c>
      <c r="H32" s="21" t="s">
        <v>6</v>
      </c>
      <c r="I32" s="7">
        <f>SUM(I30:I31)</f>
        <v>1400000</v>
      </c>
    </row>
    <row r="33" spans="6:9" x14ac:dyDescent="0.25">
      <c r="F33" s="17"/>
      <c r="G33" s="5"/>
      <c r="H33" s="21"/>
      <c r="I33" s="5"/>
    </row>
    <row r="34" spans="6:9" x14ac:dyDescent="0.25">
      <c r="F34" s="29" t="s">
        <v>42</v>
      </c>
      <c r="G34" s="3">
        <f>+G26+G32</f>
        <v>2740000</v>
      </c>
      <c r="H34" s="30" t="s">
        <v>43</v>
      </c>
      <c r="I34" s="3">
        <f>+I27+I32</f>
        <v>2740000</v>
      </c>
    </row>
  </sheetData>
  <mergeCells count="8">
    <mergeCell ref="F22:G22"/>
    <mergeCell ref="H22:I22"/>
    <mergeCell ref="A5:E5"/>
    <mergeCell ref="F5:I5"/>
    <mergeCell ref="F6:G6"/>
    <mergeCell ref="H6:I6"/>
    <mergeCell ref="A18:D18"/>
    <mergeCell ref="F21:I2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31.39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cp:lastPrinted>2011-09-23T11:18:57Z</cp:lastPrinted>
  <dcterms:created xsi:type="dcterms:W3CDTF">2011-08-17T18:38:32Z</dcterms:created>
  <dcterms:modified xsi:type="dcterms:W3CDTF">2016-11-07T09:21:23Z</dcterms:modified>
</cp:coreProperties>
</file>